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8_{B86AFF30-D597-47B6-B23A-245824C21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6" i="1"/>
  <c r="N6" i="1"/>
  <c r="N5" i="1"/>
  <c r="M4" i="1"/>
  <c r="M6" i="1"/>
  <c r="M7" i="1"/>
  <c r="P6" i="1"/>
  <c r="H19" i="1" l="1"/>
  <c r="H33" i="1" l="1"/>
  <c r="H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<sst xmlns="http://schemas.openxmlformats.org/spreadsheetml/2006/main" count="50" uniqueCount="47">
  <si>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</si>
  <si>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</si>
  <si>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</si>
  <si>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</si>
  <si>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</si>
  <si>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</si>
  <si>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</si>
  <si>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</si>
  <si>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</si>
  <si>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</si>
  <si>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</si>
  <si>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</si>
  <si>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</si>
  <si>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</si>
  <si>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</si>
  <si>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</si>
  <si>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</si>
  <si>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</si>
  <si>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</si>
  <si>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</si>
  <si>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</si>
  <si>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Vyplněný formulář nám můžete zaslat poštou, mailem nebo i faxem. Objednávka Vám bude potvrzena na Vámi uvedený kontakt. V případě jakýchkoliv dotazů nás neváhejte kontaktovat.</t>
  </si>
  <si>
    <t>Vyplňte</t>
  </si>
  <si>
    <t>Vyberte ze seznamu</t>
  </si>
  <si>
    <t>Ano</t>
  </si>
  <si>
    <t>Ne</t>
  </si>
  <si>
    <t>otevřený 1 m</t>
  </si>
  <si>
    <t>uzavřený 1 m</t>
  </si>
  <si>
    <t>dno</t>
  </si>
  <si>
    <t>poklop</t>
  </si>
  <si>
    <t>roura</t>
  </si>
  <si>
    <t>platle</t>
  </si>
  <si>
    <t>pozink účka/m</t>
  </si>
  <si>
    <t>Příplatek</t>
  </si>
  <si>
    <t>Cena bez DPH/ks</t>
  </si>
  <si>
    <t>Rozměry dle nákresu v cm</t>
  </si>
  <si>
    <t>Objednávám 2 ks těchto závěsů - vyberte ze seznamu</t>
  </si>
  <si>
    <t>Celková váha kg</t>
  </si>
  <si>
    <t>IČO 42408318, DIČ CZ42408318    tel. 384 321 091, fax 384 321 094</t>
  </si>
  <si>
    <t>Objednávám 1 ks základové desky 120x120x10 cm</t>
  </si>
  <si>
    <t>Dodat</t>
  </si>
  <si>
    <t>Otevřený</t>
  </si>
  <si>
    <t>Pro postavení kbelu nutno použít lanové závěsy RD 30.</t>
  </si>
  <si>
    <t>D délka včetně kotvení</t>
  </si>
  <si>
    <t>minulý rok</t>
  </si>
  <si>
    <t>aktuální rok</t>
  </si>
  <si>
    <t>Ceny platné od 1.4.2022.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</si>
</sst>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0" fontId="0" fillId="0" borderId="3" xfId="0" applyBorder="1" applyProtection="1">
      <protection hidden="1"/>
    </xf>
    <xf numFmtId="49" fontId="0" fillId="2" borderId="2" xfId="0" applyNumberForma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9525</xdr:rowOff>
    </xdr:from>
    <xdr:to>
      <xdr:col>8</xdr:col>
      <xdr:colOff>104775</xdr:colOff>
      <xdr:row>1</xdr:row>
      <xdr:rowOff>19050</xdr:rowOff>
    </xdr:to>
    <xdr:pic>
      <xdr:nvPicPr>
        <xdr:cNvPr id="1057" name="Picture 5" descr="logob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9525"/>
          <a:ext cx="1457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</xdr:row>
      <xdr:rowOff>180975</xdr:rowOff>
    </xdr:from>
    <xdr:to>
      <xdr:col>5</xdr:col>
      <xdr:colOff>763614</xdr:colOff>
      <xdr:row>32</xdr:row>
      <xdr:rowOff>21176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90AE26C-F236-4AED-AF9B-D5F961D92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19250"/>
          <a:ext cx="3992589" cy="525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>
      <selection activeCell="R33" sqref="R33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9" max="9" width="9.140625" customWidth="1"/>
    <col min="11" max="11" width="9.140625" customWidth="1"/>
    <col min="12" max="12" width="14" hidden="1" customWidth="1"/>
    <col min="13" max="13" width="12" hidden="1" customWidth="1"/>
    <col min="14" max="14" width="8.140625" hidden="1" customWidth="1"/>
    <col min="15" max="16" width="9.140625" hidden="1" customWidth="1"/>
  </cols>
  <sheetData>
    <row r="1" spans="1:16" ht="19.5" x14ac:dyDescent="0.35">
      <c r="A1" s="1" t="s">
        <v>0</v>
      </c>
      <c r="B1" s="1"/>
      <c r="C1" s="1"/>
      <c r="D1" s="1"/>
      <c r="E1" s="1"/>
      <c r="F1" s="1"/>
      <c r="G1" s="1"/>
      <c r="H1" s="1"/>
      <c r="M1" s="40" t="s">
        <v>45</v>
      </c>
      <c r="N1" s="40"/>
      <c r="O1" s="40" t="s">
        <v>44</v>
      </c>
      <c r="P1" s="40"/>
    </row>
    <row r="2" spans="1:16" x14ac:dyDescent="0.25">
      <c r="L2" t="s">
        <v>26</v>
      </c>
      <c r="M2">
        <v>8620</v>
      </c>
      <c r="O2">
        <v>7001.4</v>
      </c>
    </row>
    <row r="3" spans="1:16" x14ac:dyDescent="0.2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6"/>
      <c r="L3" t="s">
        <v>27</v>
      </c>
      <c r="M3">
        <v>13200</v>
      </c>
      <c r="O3">
        <v>10719.45</v>
      </c>
    </row>
    <row r="4" spans="1:16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7"/>
      <c r="L4" t="s">
        <v>28</v>
      </c>
      <c r="M4">
        <f t="shared" ref="M3:M8" si="0">O4*1.14</f>
        <v>1849.08</v>
      </c>
      <c r="O4">
        <v>1622</v>
      </c>
    </row>
    <row r="5" spans="1:16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6"/>
      <c r="L5" t="s">
        <v>29</v>
      </c>
      <c r="M5">
        <v>3000</v>
      </c>
      <c r="N5">
        <f>P5*1.14</f>
        <v>4068.66</v>
      </c>
      <c r="O5">
        <v>1730</v>
      </c>
      <c r="P5">
        <v>3569</v>
      </c>
    </row>
    <row r="6" spans="1:16" x14ac:dyDescent="0.25">
      <c r="L6" t="s">
        <v>30</v>
      </c>
      <c r="M6">
        <f t="shared" si="0"/>
        <v>645.2399999999999</v>
      </c>
      <c r="N6">
        <f>P6*1.14</f>
        <v>1290.4799999999998</v>
      </c>
      <c r="O6">
        <v>566</v>
      </c>
      <c r="P6">
        <f>O6*2</f>
        <v>1132</v>
      </c>
    </row>
    <row r="7" spans="1:16" ht="18.75" x14ac:dyDescent="0.3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8"/>
      <c r="L7" t="s">
        <v>31</v>
      </c>
      <c r="M7">
        <f t="shared" si="0"/>
        <v>615.59999999999991</v>
      </c>
      <c r="O7">
        <v>540</v>
      </c>
    </row>
    <row r="8" spans="1:16" ht="15.75" thickBot="1" x14ac:dyDescent="0.3">
      <c r="L8" t="s">
        <v>32</v>
      </c>
      <c r="M8">
        <v>1500</v>
      </c>
      <c r="O8">
        <v>1030</v>
      </c>
    </row>
    <row r="9" spans="1:16" x14ac:dyDescent="0.25">
      <c r="G9" s="50" t="s">
        <v>22</v>
      </c>
      <c r="H9" s="51"/>
    </row>
    <row r="10" spans="1:16" x14ac:dyDescent="0.25">
      <c r="G10" s="43" t="s">
        <v>35</v>
      </c>
      <c r="H10" s="44"/>
    </row>
    <row r="11" spans="1:16" ht="30" customHeight="1" x14ac:dyDescent="0.25">
      <c r="G11" s="27" t="s">
        <v>43</v>
      </c>
      <c r="H11" s="12"/>
    </row>
    <row r="12" spans="1:16" ht="21" customHeight="1" x14ac:dyDescent="0.25">
      <c r="G12" s="11" t="s">
        <v>7</v>
      </c>
      <c r="H12" s="12"/>
    </row>
    <row r="13" spans="1:16" ht="21" customHeight="1" x14ac:dyDescent="0.25">
      <c r="G13" s="11" t="s">
        <v>8</v>
      </c>
      <c r="H13" s="12"/>
    </row>
    <row r="14" spans="1:16" ht="21" customHeight="1" thickBot="1" x14ac:dyDescent="0.3">
      <c r="G14" s="13" t="s">
        <v>5</v>
      </c>
      <c r="H14" s="12"/>
    </row>
    <row r="15" spans="1:16" ht="14.25" customHeight="1" thickBot="1" x14ac:dyDescent="0.3"/>
    <row r="16" spans="1:16" x14ac:dyDescent="0.25">
      <c r="G16" s="50" t="s">
        <v>23</v>
      </c>
      <c r="H16" s="51"/>
    </row>
    <row r="17" spans="7:9" x14ac:dyDescent="0.25">
      <c r="G17" s="11" t="s">
        <v>9</v>
      </c>
      <c r="H17" s="12" t="s">
        <v>41</v>
      </c>
      <c r="I17" s="17"/>
    </row>
    <row r="18" spans="7:9" x14ac:dyDescent="0.25">
      <c r="G18" s="11" t="s">
        <v>10</v>
      </c>
      <c r="H18" s="12" t="s">
        <v>25</v>
      </c>
      <c r="I18" s="17"/>
    </row>
    <row r="19" spans="7:9" x14ac:dyDescent="0.25">
      <c r="G19" s="11" t="s">
        <v>11</v>
      </c>
      <c r="H19" s="26" t="str">
        <f>IF(ISNUMBER(H13),"Ano","Ne")</f>
        <v>Ne</v>
      </c>
      <c r="I19" s="17"/>
    </row>
    <row r="20" spans="7:9" x14ac:dyDescent="0.25">
      <c r="G20" s="11" t="s">
        <v>12</v>
      </c>
      <c r="H20" s="12" t="s">
        <v>24</v>
      </c>
      <c r="I20" s="17"/>
    </row>
    <row r="21" spans="7:9" x14ac:dyDescent="0.25">
      <c r="G21" s="11" t="s">
        <v>4</v>
      </c>
      <c r="H21" s="12" t="s">
        <v>40</v>
      </c>
      <c r="I21" s="17"/>
    </row>
    <row r="22" spans="7:9" ht="15.75" thickBot="1" x14ac:dyDescent="0.3">
      <c r="G22" s="15" t="s">
        <v>13</v>
      </c>
      <c r="H22" s="16" t="s">
        <v>25</v>
      </c>
      <c r="I22" s="18"/>
    </row>
    <row r="23" spans="7:9" ht="21" customHeight="1" x14ac:dyDescent="0.25">
      <c r="G23" s="14" t="s">
        <v>14</v>
      </c>
      <c r="H23" s="14"/>
      <c r="I23" s="9"/>
    </row>
    <row r="24" spans="7:9" ht="21" customHeight="1" x14ac:dyDescent="0.25">
      <c r="G24" s="5" t="s">
        <v>6</v>
      </c>
      <c r="H24" s="45">
        <v>1</v>
      </c>
      <c r="I24" s="46"/>
    </row>
    <row r="25" spans="7:9" ht="21" customHeight="1" x14ac:dyDescent="0.25">
      <c r="G25" s="5" t="s">
        <v>15</v>
      </c>
      <c r="H25" s="45"/>
      <c r="I25" s="46"/>
    </row>
    <row r="26" spans="7:9" x14ac:dyDescent="0.25">
      <c r="G26" s="30" t="s">
        <v>17</v>
      </c>
      <c r="H26" s="30"/>
      <c r="I26" s="30"/>
    </row>
    <row r="27" spans="7:9" x14ac:dyDescent="0.25">
      <c r="G27" s="31"/>
      <c r="H27" s="32"/>
      <c r="I27" s="33"/>
    </row>
    <row r="28" spans="7:9" x14ac:dyDescent="0.25">
      <c r="G28" s="34"/>
      <c r="H28" s="35"/>
      <c r="I28" s="36"/>
    </row>
    <row r="29" spans="7:9" x14ac:dyDescent="0.25">
      <c r="G29" s="34"/>
      <c r="H29" s="35"/>
      <c r="I29" s="36"/>
    </row>
    <row r="30" spans="7:9" x14ac:dyDescent="0.25">
      <c r="G30" s="37"/>
      <c r="H30" s="38"/>
      <c r="I30" s="39"/>
    </row>
    <row r="31" spans="7:9" x14ac:dyDescent="0.25">
      <c r="G31" s="19" t="s">
        <v>33</v>
      </c>
      <c r="H31" s="10"/>
    </row>
    <row r="32" spans="7:9" x14ac:dyDescent="0.25">
      <c r="G32" s="20" t="s">
        <v>34</v>
      </c>
      <c r="H32" s="21">
        <f>IF(H17="Otevřený",(H11/100)*M2,(H11/100)*M3)+IF(H18="Ano",M4,0)+IF(H19="Ano",M7,0)+IF(H20="Ano",IF(H22="Ne",M5,IF(H22="Účka",M5,N5)),0)+IF(H21="Dodat",IF(H14&lt;=30,M6,N6),0)+IF(H22="Vše",(H11/100)*M8,IF(H22="Účka",(H11/100)*M8,0))+H31</f>
        <v>3645.24</v>
      </c>
    </row>
    <row r="33" spans="1:9" x14ac:dyDescent="0.25">
      <c r="G33" s="20" t="s">
        <v>37</v>
      </c>
      <c r="H33" s="21">
        <f>H11*IF(H17="Otevřený",7.52,10.13)+IF(H18="Ano",160,0)+IF(H20="Ano",30,0)</f>
        <v>30</v>
      </c>
    </row>
    <row r="34" spans="1:9" x14ac:dyDescent="0.25">
      <c r="A34" s="23" t="s">
        <v>42</v>
      </c>
      <c r="B34" s="23"/>
      <c r="C34" s="23"/>
      <c r="D34" s="23"/>
      <c r="E34" s="23"/>
      <c r="F34" s="23"/>
    </row>
    <row r="35" spans="1:9" x14ac:dyDescent="0.25">
      <c r="A35" s="23" t="s">
        <v>36</v>
      </c>
      <c r="B35" s="23"/>
      <c r="C35" s="23"/>
      <c r="D35" s="23"/>
      <c r="E35" s="23"/>
      <c r="F35" s="23"/>
      <c r="G35" s="24" t="s">
        <v>25</v>
      </c>
      <c r="H35" s="25">
        <f>+IF(G35="Ano",754,0)</f>
        <v>0</v>
      </c>
    </row>
    <row r="36" spans="1:9" x14ac:dyDescent="0.25">
      <c r="A36" s="23" t="s">
        <v>39</v>
      </c>
      <c r="B36" s="23"/>
      <c r="C36" s="23"/>
      <c r="D36" s="23"/>
      <c r="E36" s="23"/>
      <c r="F36" s="23"/>
      <c r="G36" s="24" t="s">
        <v>25</v>
      </c>
      <c r="H36" s="25">
        <f>+IF(G36="Ano",1280,0)</f>
        <v>0</v>
      </c>
    </row>
    <row r="37" spans="1:9" x14ac:dyDescent="0.25">
      <c r="A37" s="3" t="s">
        <v>16</v>
      </c>
      <c r="B37" s="3"/>
    </row>
    <row r="38" spans="1:9" x14ac:dyDescent="0.25">
      <c r="A38" s="29" t="s">
        <v>18</v>
      </c>
      <c r="B38" s="41"/>
      <c r="C38" s="41"/>
      <c r="D38" s="41"/>
      <c r="E38" s="41"/>
      <c r="F38" s="41"/>
      <c r="G38" s="41"/>
      <c r="H38" s="41"/>
      <c r="I38" s="41"/>
    </row>
    <row r="39" spans="1:9" x14ac:dyDescent="0.25">
      <c r="A39" s="29"/>
      <c r="B39" s="41"/>
      <c r="C39" s="41"/>
      <c r="D39" s="41"/>
      <c r="E39" s="41"/>
      <c r="F39" s="41"/>
      <c r="G39" s="41"/>
      <c r="H39" s="41"/>
      <c r="I39" s="41"/>
    </row>
    <row r="40" spans="1:9" x14ac:dyDescent="0.25">
      <c r="A40" s="29" t="s">
        <v>19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29"/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29" t="s">
        <v>20</v>
      </c>
      <c r="B42" s="42"/>
      <c r="C42" s="41"/>
      <c r="D42" s="41"/>
      <c r="E42" s="41"/>
      <c r="F42" s="41"/>
      <c r="G42" s="41"/>
      <c r="H42" s="41"/>
      <c r="I42" s="41"/>
    </row>
    <row r="43" spans="1:9" x14ac:dyDescent="0.25">
      <c r="A43" s="29"/>
      <c r="B43" s="41"/>
      <c r="C43" s="41"/>
      <c r="D43" s="41"/>
      <c r="E43" s="41"/>
      <c r="F43" s="41"/>
      <c r="G43" s="41"/>
      <c r="H43" s="41"/>
      <c r="I43" s="41"/>
    </row>
    <row r="44" spans="1:9" x14ac:dyDescent="0.25">
      <c r="A44" s="22" t="s">
        <v>46</v>
      </c>
      <c r="D44" s="2"/>
    </row>
    <row r="45" spans="1:9" x14ac:dyDescent="0.25">
      <c r="A45" s="28" t="s">
        <v>21</v>
      </c>
      <c r="B45" s="28"/>
      <c r="C45" s="28"/>
      <c r="D45" s="28"/>
      <c r="E45" s="28"/>
      <c r="F45" s="28"/>
      <c r="G45" s="28"/>
      <c r="H45" s="28"/>
      <c r="I45" s="28"/>
    </row>
    <row r="46" spans="1:9" x14ac:dyDescent="0.2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XI8ub6quNLMskG7hnufWO1fcl7S1QzqdJClgtAAKcL4mDNhAwrmvfA7rqmYdY2qna2jh4zFSzjSxaYCrk6+p5g==" saltValue="nCNrHx6BTMAgnKgCf+9ZqQ==" spinCount="100000" sheet="1" objects="1" scenarios="1"/>
  <mergeCells count="20">
    <mergeCell ref="O1:P1"/>
    <mergeCell ref="M1:N1"/>
    <mergeCell ref="A42:A43"/>
    <mergeCell ref="B38:I39"/>
    <mergeCell ref="B40:I41"/>
    <mergeCell ref="B42:I43"/>
    <mergeCell ref="G10:H10"/>
    <mergeCell ref="H24:I24"/>
    <mergeCell ref="A3:I3"/>
    <mergeCell ref="A4:I4"/>
    <mergeCell ref="A5:I5"/>
    <mergeCell ref="A7:I7"/>
    <mergeCell ref="H25:I25"/>
    <mergeCell ref="G9:H9"/>
    <mergeCell ref="G16:H16"/>
    <mergeCell ref="A45:I46"/>
    <mergeCell ref="A38:A39"/>
    <mergeCell ref="A40:A41"/>
    <mergeCell ref="G26:I26"/>
    <mergeCell ref="G27:I30"/>
  </mergeCells>
  <dataValidations count="9">
    <dataValidation type="list" allowBlank="1" showInputMessage="1" showErrorMessage="1" sqref="G35:G36" xr:uid="{00000000-0002-0000-0000-000000000000}">
      <formula1>"Ano, Ne"</formula1>
    </dataValidation>
    <dataValidation type="list" allowBlank="1" showInputMessage="1" showErrorMessage="1" sqref="H22" xr:uid="{00000000-0002-0000-0000-000001000000}">
      <formula1>"Ne,Vše,Účka,Poklop"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18 H20" xr:uid="{00000000-0002-0000-0000-000003000000}">
      <formula1>"Ano,Ne"</formula1>
    </dataValidation>
    <dataValidation type="list" allowBlank="1" showInputMessage="1" showErrorMessage="1" sqref="H17" xr:uid="{00000000-0002-0000-0000-000004000000}">
      <formula1>"Otevřený, Uzavřený"</formula1>
    </dataValidation>
    <dataValidation type="whole" allowBlank="1" showInputMessage="1" showErrorMessage="1" error="Vyplňte rozměr v cm, maximální průměr 80 cm" sqref="H14" xr:uid="{00000000-0002-0000-0000-000005000000}">
      <formula1>0</formula1>
      <formula2>80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6000000}">
      <formula1>0</formula1>
      <formula2>700</formula2>
    </dataValidation>
    <dataValidation type="whole" allowBlank="1" showInputMessage="1" showErrorMessage="1" error="Vyplňte rozměr v cm" sqref="H12:H13" xr:uid="{00000000-0002-0000-0000-000007000000}">
      <formula1>0</formula1>
      <formula2>700</formula2>
    </dataValidation>
    <dataValidation allowBlank="1" showInputMessage="1" showErrorMessage="1" promptTitle="Platle pro lávku" prompt="Pokud požadujete platli pro uchycení lávky, vyplňte v tabulce výše její vzdálenost od vrchu kbelu." sqref="H19" xr:uid="{65AD3BCF-B750-4DAB-9249-B1514036DFD2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2020-11-19T08:49:25Z</cp:lastPrinted>
  <dcterms:created xsi:type="dcterms:W3CDTF">2011-01-25T07:00:44Z</dcterms:created>
  <dcterms:modified xsi:type="dcterms:W3CDTF">2022-04-07T12:40:04Z</dcterms:modified>
</cp:coreProperties>
</file>